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40700" windowHeight="20680" tabRatio="500" activeTab="0"/>
  </bookViews>
  <sheets>
    <sheet name="Blatt1" sheetId="1" r:id="rId1"/>
  </sheets>
  <definedNames>
    <definedName name="_xlnm.Print_Area" localSheetId="0">'Blatt1'!$A$1:$M$57</definedName>
  </definedNames>
  <calcPr fullCalcOnLoad="1"/>
</workbook>
</file>

<file path=xl/sharedStrings.xml><?xml version="1.0" encoding="utf-8"?>
<sst xmlns="http://schemas.openxmlformats.org/spreadsheetml/2006/main" count="121" uniqueCount="86">
  <si>
    <t>BASKETBALLVERBAND RHEINLAND-PFALZ E.V.</t>
  </si>
  <si>
    <t>Reisekostenabrechnung</t>
  </si>
  <si>
    <t>Anschriftsfeld</t>
  </si>
  <si>
    <t>Name</t>
  </si>
  <si>
    <t>Name:</t>
  </si>
  <si>
    <t>Abreiseort:</t>
  </si>
  <si>
    <t>Vorname:</t>
  </si>
  <si>
    <t>Reiseziel:</t>
  </si>
  <si>
    <t>Straße:</t>
  </si>
  <si>
    <t>Rückreiseort:</t>
  </si>
  <si>
    <t>Wohnort:</t>
  </si>
  <si>
    <t>Abfahrt:</t>
  </si>
  <si>
    <t>(TT.MM.JJ Datum)</t>
  </si>
  <si>
    <t>(hh:mm Uhr)</t>
  </si>
  <si>
    <t>Zeit</t>
  </si>
  <si>
    <t>Bank:</t>
  </si>
  <si>
    <t>Ankunft:</t>
  </si>
  <si>
    <t>Reisezweck:</t>
  </si>
  <si>
    <t>IBAN</t>
  </si>
  <si>
    <t>Alles Pflichtfelder, Angaben zwingend erforderlich!!!</t>
  </si>
  <si>
    <t>Berechnung</t>
  </si>
  <si>
    <t>Berechung</t>
  </si>
  <si>
    <t>Fahrtkosten</t>
  </si>
  <si>
    <t>EURO</t>
  </si>
  <si>
    <t>der Tage v.</t>
  </si>
  <si>
    <t xml:space="preserve"> der Tage</t>
  </si>
  <si>
    <t>24 Stunden</t>
  </si>
  <si>
    <t>Bahn:</t>
  </si>
  <si>
    <t>Beginn der Reise:</t>
  </si>
  <si>
    <t>Anreise</t>
  </si>
  <si>
    <t>Flugzeug:</t>
  </si>
  <si>
    <t>(Ort)</t>
  </si>
  <si>
    <t>(Datum )</t>
  </si>
  <si>
    <t>(Uhrzeit)</t>
  </si>
  <si>
    <t>amtl. Kennzeichen des PKW</t>
  </si>
  <si>
    <t>Ende der Reise:</t>
  </si>
  <si>
    <t>Abreise</t>
  </si>
  <si>
    <t>Auto: km à EUR 0,30</t>
  </si>
  <si>
    <t>PKW Kennzeichen:</t>
  </si>
  <si>
    <t>Tankbelege:</t>
  </si>
  <si>
    <t>Taxi (Bitte begründen):</t>
  </si>
  <si>
    <t>Taxibegrünung</t>
  </si>
  <si>
    <t>Stunden</t>
  </si>
  <si>
    <t>Öffentliche Nahverkehrsmittel:</t>
  </si>
  <si>
    <t>€</t>
  </si>
  <si>
    <t>Parkgebühren:</t>
  </si>
  <si>
    <t>Summe Fahrtkosten</t>
  </si>
  <si>
    <t>Tage ü. 24</t>
  </si>
  <si>
    <t>Übernachtungskosten</t>
  </si>
  <si>
    <t>Anz. der Übernachtungen:</t>
  </si>
  <si>
    <t>á  Euro</t>
  </si>
  <si>
    <t>Summe:</t>
  </si>
  <si>
    <t>Summe Übernachtungskosten</t>
  </si>
  <si>
    <r>
      <t>Abzüge für (</t>
    </r>
    <r>
      <rPr>
        <b/>
        <sz val="8"/>
        <rFont val="Arial"/>
        <family val="2"/>
      </rPr>
      <t>bitte</t>
    </r>
    <r>
      <rPr>
        <sz val="8"/>
        <rFont val="Arial"/>
        <family val="2"/>
      </rPr>
      <t xml:space="preserve"> in die Felder </t>
    </r>
    <r>
      <rPr>
        <b/>
        <sz val="8"/>
        <rFont val="Arial"/>
        <family val="2"/>
      </rPr>
      <t>die Anzahl</t>
    </r>
    <r>
      <rPr>
        <sz val="8"/>
        <rFont val="Arial"/>
        <family val="2"/>
      </rPr>
      <t xml:space="preserve"> schreiben)</t>
    </r>
  </si>
  <si>
    <t>Erstattung</t>
  </si>
  <si>
    <t>Tagessätze</t>
  </si>
  <si>
    <t>Früh.</t>
  </si>
  <si>
    <t>Mittag</t>
  </si>
  <si>
    <t>Abend</t>
  </si>
  <si>
    <t>Anreise               EUR</t>
  </si>
  <si>
    <t>Frühstück</t>
  </si>
  <si>
    <t>Mittagessen</t>
  </si>
  <si>
    <t>Abendessen</t>
  </si>
  <si>
    <t>Mindesw bei 6€</t>
  </si>
  <si>
    <t>Abreise               EUR</t>
  </si>
  <si>
    <t>Tag von 24 Std.  EUR</t>
  </si>
  <si>
    <t>vom 24 €</t>
  </si>
  <si>
    <t>Summe Tagegeld</t>
  </si>
  <si>
    <t>Mahlzeitenüberprüfung</t>
  </si>
  <si>
    <t>Reisetage</t>
  </si>
  <si>
    <t>Früh</t>
  </si>
  <si>
    <t>Summe Sonstige Kosten</t>
  </si>
  <si>
    <t>Tag von 24</t>
  </si>
  <si>
    <t>Fehlerprüf</t>
  </si>
  <si>
    <t>Ich versichere die Richtigkeit meiner Angaben und dass sämtliche sozialversicherungsrechtlichen, steuerrechtlichen und gewerberechtlichen Voraussetzungen erfüllt sind.</t>
  </si>
  <si>
    <t>Summe
Reisekosten</t>
  </si>
  <si>
    <t>Ort</t>
  </si>
  <si>
    <t>Datum</t>
  </si>
  <si>
    <t>(Unterschrift)</t>
  </si>
  <si>
    <t>(Unterschrift bei Barauszahlung)</t>
  </si>
  <si>
    <t>Sachlich richtig:</t>
  </si>
  <si>
    <t>Kostenstelle:</t>
  </si>
  <si>
    <t>PLZ und Wohnort:</t>
  </si>
  <si>
    <t>Gültig ab 01.06.2016</t>
  </si>
  <si>
    <t>Tagegeld (Bei Vollverpflegung und Referententätigkeit entfällt das Tagegeld)</t>
  </si>
  <si>
    <r>
      <t xml:space="preserve">Sonstige Kosten und Referentenhonorar </t>
    </r>
    <r>
      <rPr>
        <sz val="8"/>
        <rFont val="Arial"/>
        <family val="2"/>
      </rPr>
      <t>(bitte begründen)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</si>
</sst>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"/>
    <numFmt numFmtId="166" formatCode="h:mm;@"/>
    <numFmt numFmtId="167" formatCode="#,##0.00\ &quot;DM&quot;;\-#,##0.00\ &quot;DM&quot;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alibri"/>
      <family val="2"/>
    </font>
    <font>
      <i/>
      <sz val="11"/>
      <name val="Monotype Corsiva"/>
      <family val="4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0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wrapText="1"/>
    </xf>
    <xf numFmtId="0" fontId="0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7" fillId="33" borderId="0" xfId="0" applyFont="1" applyFill="1" applyAlignment="1" applyProtection="1">
      <alignment horizontal="left" wrapText="1"/>
      <protection/>
    </xf>
    <xf numFmtId="14" fontId="0" fillId="33" borderId="0" xfId="0" applyNumberForma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20" fontId="8" fillId="0" borderId="0" xfId="0" applyNumberFormat="1" applyFont="1" applyFill="1" applyBorder="1" applyAlignment="1" applyProtection="1">
      <alignment horizontal="center"/>
      <protection locked="0"/>
    </xf>
    <xf numFmtId="22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/>
    </xf>
    <xf numFmtId="4" fontId="0" fillId="33" borderId="0" xfId="0" applyNumberFormat="1" applyFill="1" applyAlignment="1">
      <alignment horizontal="left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0" fillId="34" borderId="0" xfId="0" applyFill="1" applyAlignment="1" applyProtection="1">
      <alignment/>
      <protection/>
    </xf>
    <xf numFmtId="0" fontId="5" fillId="33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0" fillId="33" borderId="0" xfId="0" applyFont="1" applyFill="1" applyAlignment="1" applyProtection="1">
      <alignment horizontal="center" wrapText="1"/>
      <protection hidden="1"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>
      <alignment horizontal="center" wrapText="1"/>
    </xf>
    <xf numFmtId="0" fontId="0" fillId="0" borderId="0" xfId="0" applyAlignment="1" applyProtection="1">
      <alignment horizontal="left" vertical="top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top"/>
      <protection/>
    </xf>
    <xf numFmtId="4" fontId="6" fillId="34" borderId="0" xfId="46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4" fillId="33" borderId="0" xfId="0" applyFont="1" applyFill="1" applyAlignment="1">
      <alignment horizontal="center" wrapText="1"/>
    </xf>
    <xf numFmtId="20" fontId="8" fillId="0" borderId="10" xfId="0" applyNumberFormat="1" applyFont="1" applyBorder="1" applyAlignment="1" applyProtection="1">
      <alignment horizontal="center" vertical="top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/>
    </xf>
    <xf numFmtId="4" fontId="6" fillId="35" borderId="11" xfId="46" applyNumberFormat="1" applyFont="1" applyFill="1" applyBorder="1" applyAlignment="1" applyProtection="1">
      <alignment horizontal="right" wrapText="1"/>
      <protection locked="0"/>
    </xf>
    <xf numFmtId="4" fontId="6" fillId="0" borderId="0" xfId="0" applyNumberFormat="1" applyFont="1" applyFill="1" applyAlignment="1" applyProtection="1">
      <alignment vertical="top" wrapText="1"/>
      <protection hidden="1"/>
    </xf>
    <xf numFmtId="0" fontId="0" fillId="0" borderId="0" xfId="0" applyAlignment="1">
      <alignment/>
    </xf>
    <xf numFmtId="0" fontId="8" fillId="0" borderId="0" xfId="0" applyFont="1" applyAlignment="1" applyProtection="1">
      <alignment horizontal="right"/>
      <protection hidden="1"/>
    </xf>
    <xf numFmtId="0" fontId="8" fillId="0" borderId="12" xfId="0" applyFont="1" applyBorder="1" applyAlignment="1" applyProtection="1">
      <alignment horizontal="right"/>
      <protection hidden="1"/>
    </xf>
    <xf numFmtId="165" fontId="8" fillId="0" borderId="12" xfId="0" applyNumberFormat="1" applyFont="1" applyBorder="1" applyAlignment="1" applyProtection="1">
      <alignment horizontal="center"/>
      <protection hidden="1"/>
    </xf>
    <xf numFmtId="20" fontId="8" fillId="0" borderId="0" xfId="0" applyNumberFormat="1" applyFont="1" applyBorder="1" applyAlignment="1" applyProtection="1">
      <alignment horizontal="center"/>
      <protection hidden="1"/>
    </xf>
    <xf numFmtId="166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4" fontId="6" fillId="35" borderId="13" xfId="46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/>
    </xf>
    <xf numFmtId="4" fontId="6" fillId="35" borderId="13" xfId="46" applyNumberFormat="1" applyFont="1" applyFill="1" applyBorder="1" applyAlignment="1" applyProtection="1">
      <alignment wrapText="1"/>
      <protection/>
    </xf>
    <xf numFmtId="0" fontId="4" fillId="33" borderId="0" xfId="0" applyFont="1" applyFill="1" applyAlignment="1">
      <alignment vertical="top" wrapText="1"/>
    </xf>
    <xf numFmtId="0" fontId="8" fillId="0" borderId="0" xfId="0" applyFont="1" applyBorder="1" applyAlignment="1" applyProtection="1">
      <alignment horizontal="right"/>
      <protection hidden="1"/>
    </xf>
    <xf numFmtId="0" fontId="5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14" xfId="0" applyFont="1" applyFill="1" applyBorder="1" applyAlignment="1" applyProtection="1">
      <alignment vertical="top" wrapText="1"/>
      <protection/>
    </xf>
    <xf numFmtId="0" fontId="0" fillId="34" borderId="0" xfId="0" applyFill="1" applyAlignment="1" applyProtection="1">
      <alignment horizontal="left" vertical="top"/>
      <protection/>
    </xf>
    <xf numFmtId="0" fontId="10" fillId="35" borderId="11" xfId="0" applyFont="1" applyFill="1" applyBorder="1" applyAlignment="1" applyProtection="1">
      <alignment horizontal="center" vertical="top"/>
      <protection locked="0"/>
    </xf>
    <xf numFmtId="4" fontId="6" fillId="34" borderId="13" xfId="46" applyNumberFormat="1" applyFont="1" applyFill="1" applyBorder="1" applyAlignment="1" applyProtection="1">
      <alignment wrapText="1"/>
      <protection/>
    </xf>
    <xf numFmtId="0" fontId="6" fillId="33" borderId="0" xfId="0" applyFont="1" applyFill="1" applyAlignment="1">
      <alignment horizontal="left" vertical="top" wrapText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 applyProtection="1">
      <alignment horizontal="left"/>
      <protection/>
    </xf>
    <xf numFmtId="1" fontId="0" fillId="33" borderId="0" xfId="0" applyNumberFormat="1" applyFill="1" applyAlignment="1">
      <alignment horizontal="left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4" fontId="50" fillId="34" borderId="0" xfId="0" applyNumberFormat="1" applyFont="1" applyFill="1" applyBorder="1" applyAlignment="1" applyProtection="1">
      <alignment vertical="top"/>
      <protection/>
    </xf>
    <xf numFmtId="0" fontId="0" fillId="35" borderId="14" xfId="0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hidden="1"/>
    </xf>
    <xf numFmtId="4" fontId="6" fillId="35" borderId="11" xfId="46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0" fontId="8" fillId="0" borderId="12" xfId="0" applyFont="1" applyBorder="1" applyAlignment="1" applyProtection="1">
      <alignment horizontal="center"/>
      <protection hidden="1"/>
    </xf>
    <xf numFmtId="20" fontId="8" fillId="0" borderId="0" xfId="0" applyNumberFormat="1" applyFont="1" applyBorder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10" fillId="33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/>
      <protection/>
    </xf>
    <xf numFmtId="44" fontId="10" fillId="33" borderId="12" xfId="46" applyFont="1" applyFill="1" applyBorder="1" applyAlignment="1">
      <alignment horizontal="center" wrapText="1"/>
    </xf>
    <xf numFmtId="0" fontId="0" fillId="0" borderId="12" xfId="0" applyBorder="1" applyAlignment="1">
      <alignment vertical="top"/>
    </xf>
    <xf numFmtId="165" fontId="8" fillId="0" borderId="12" xfId="0" applyNumberFormat="1" applyFont="1" applyBorder="1" applyAlignment="1" applyProtection="1">
      <alignment/>
      <protection hidden="1"/>
    </xf>
    <xf numFmtId="167" fontId="8" fillId="0" borderId="0" xfId="0" applyNumberFormat="1" applyFont="1" applyBorder="1" applyAlignment="1" applyProtection="1">
      <alignment horizontal="center"/>
      <protection hidden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 applyProtection="1">
      <alignment wrapText="1"/>
      <protection/>
    </xf>
    <xf numFmtId="0" fontId="6" fillId="33" borderId="0" xfId="0" applyFont="1" applyFill="1" applyAlignment="1">
      <alignment wrapText="1"/>
    </xf>
    <xf numFmtId="165" fontId="8" fillId="0" borderId="0" xfId="0" applyNumberFormat="1" applyFont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" fontId="6" fillId="35" borderId="11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 locked="0"/>
    </xf>
    <xf numFmtId="44" fontId="6" fillId="33" borderId="11" xfId="46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4" fontId="8" fillId="0" borderId="0" xfId="0" applyNumberFormat="1" applyFon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44" fontId="10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/>
    </xf>
    <xf numFmtId="0" fontId="0" fillId="34" borderId="0" xfId="0" applyFill="1" applyAlignment="1">
      <alignment horizontal="left" vertical="top"/>
    </xf>
    <xf numFmtId="0" fontId="0" fillId="34" borderId="0" xfId="0" applyFill="1" applyAlignment="1">
      <alignment/>
    </xf>
    <xf numFmtId="0" fontId="50" fillId="34" borderId="0" xfId="0" applyFont="1" applyFill="1" applyAlignment="1">
      <alignment horizontal="left" vertical="top"/>
    </xf>
    <xf numFmtId="0" fontId="11" fillId="33" borderId="0" xfId="0" applyFont="1" applyFill="1" applyAlignment="1">
      <alignment vertical="top"/>
    </xf>
    <xf numFmtId="42" fontId="6" fillId="33" borderId="11" xfId="46" applyNumberFormat="1" applyFont="1" applyFill="1" applyBorder="1" applyAlignment="1">
      <alignment horizontal="left"/>
    </xf>
    <xf numFmtId="0" fontId="9" fillId="35" borderId="12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 vertical="center"/>
      <protection hidden="1"/>
    </xf>
    <xf numFmtId="6" fontId="0" fillId="33" borderId="0" xfId="0" applyNumberFormat="1" applyFill="1" applyAlignment="1">
      <alignment horizontal="center" vertical="top"/>
    </xf>
    <xf numFmtId="6" fontId="0" fillId="0" borderId="0" xfId="0" applyNumberFormat="1" applyAlignment="1">
      <alignment horizontal="center" vertical="top"/>
    </xf>
    <xf numFmtId="42" fontId="6" fillId="33" borderId="0" xfId="46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44" fontId="6" fillId="33" borderId="0" xfId="46" applyFont="1" applyFill="1" applyBorder="1" applyAlignment="1">
      <alignment horizontal="left"/>
    </xf>
    <xf numFmtId="9" fontId="8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Border="1" applyAlignment="1">
      <alignment horizontal="left" vertical="top"/>
    </xf>
    <xf numFmtId="0" fontId="10" fillId="33" borderId="0" xfId="0" applyFont="1" applyFill="1" applyAlignment="1">
      <alignment vertical="top"/>
    </xf>
    <xf numFmtId="44" fontId="10" fillId="33" borderId="12" xfId="46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0" xfId="0" applyNumberFormat="1" applyFill="1" applyAlignment="1">
      <alignment horizontal="left" vertical="top"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Alignment="1" applyProtection="1">
      <alignment vertical="top"/>
      <protection/>
    </xf>
    <xf numFmtId="44" fontId="10" fillId="33" borderId="12" xfId="46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10" fillId="33" borderId="15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44" fontId="5" fillId="33" borderId="17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horizontal="left" vertical="top"/>
      <protection/>
    </xf>
    <xf numFmtId="0" fontId="10" fillId="33" borderId="18" xfId="0" applyFont="1" applyFill="1" applyBorder="1" applyAlignment="1" applyProtection="1">
      <alignment horizontal="center" vertical="top"/>
      <protection/>
    </xf>
    <xf numFmtId="0" fontId="6" fillId="33" borderId="18" xfId="0" applyFont="1" applyFill="1" applyBorder="1" applyAlignment="1" applyProtection="1">
      <alignment horizontal="left" vertical="top"/>
      <protection/>
    </xf>
    <xf numFmtId="0" fontId="6" fillId="33" borderId="18" xfId="0" applyFont="1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left" vertical="top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horizontal="center"/>
      <protection/>
    </xf>
    <xf numFmtId="20" fontId="7" fillId="33" borderId="13" xfId="0" applyNumberFormat="1" applyFont="1" applyFill="1" applyBorder="1" applyAlignment="1" applyProtection="1">
      <alignment horizontal="right" wrapText="1"/>
      <protection locked="0"/>
    </xf>
    <xf numFmtId="14" fontId="52" fillId="33" borderId="11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4" fontId="6" fillId="35" borderId="11" xfId="46" applyNumberFormat="1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9" fontId="7" fillId="33" borderId="11" xfId="0" applyNumberFormat="1" applyFont="1" applyFill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10" fillId="35" borderId="11" xfId="0" applyFont="1" applyFill="1" applyBorder="1" applyAlignment="1" applyProtection="1">
      <alignment vertical="top" wrapText="1"/>
      <protection locked="0"/>
    </xf>
    <xf numFmtId="2" fontId="10" fillId="35" borderId="11" xfId="0" applyNumberFormat="1" applyFont="1" applyFill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6" fillId="35" borderId="11" xfId="0" applyFont="1" applyFill="1" applyBorder="1" applyAlignment="1" applyProtection="1">
      <alignment horizontal="left"/>
      <protection locked="0"/>
    </xf>
    <xf numFmtId="14" fontId="6" fillId="35" borderId="11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0</xdr:rowOff>
    </xdr:from>
    <xdr:to>
      <xdr:col>12</xdr:col>
      <xdr:colOff>685800</xdr:colOff>
      <xdr:row>3</xdr:row>
      <xdr:rowOff>219075</xdr:rowOff>
    </xdr:to>
    <xdr:pic>
      <xdr:nvPicPr>
        <xdr:cNvPr id="1" name="Bild 2" descr="BVRP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145" zoomScaleNormal="145" workbookViewId="0" topLeftCell="A2">
      <selection activeCell="L19" sqref="L19"/>
    </sheetView>
  </sheetViews>
  <sheetFormatPr defaultColWidth="11.00390625" defaultRowHeight="15.75"/>
  <cols>
    <col min="1" max="1" width="15.125" style="121" customWidth="1"/>
    <col min="2" max="2" width="6.375" style="121" customWidth="1"/>
    <col min="3" max="3" width="2.875" style="121" customWidth="1"/>
    <col min="4" max="4" width="2.625" style="121" customWidth="1"/>
    <col min="5" max="5" width="10.375" style="121" customWidth="1"/>
    <col min="6" max="6" width="3.00390625" style="121" customWidth="1"/>
    <col min="7" max="7" width="11.875" style="121" customWidth="1"/>
    <col min="8" max="8" width="2.875" style="121" customWidth="1"/>
    <col min="9" max="9" width="14.625" style="121" customWidth="1"/>
    <col min="10" max="10" width="14.125" style="121" hidden="1" customWidth="1"/>
    <col min="11" max="11" width="14.125" style="121" customWidth="1"/>
    <col min="12" max="12" width="7.875" style="121" customWidth="1"/>
    <col min="13" max="13" width="9.125" style="121" customWidth="1"/>
    <col min="14" max="14" width="13.875" style="121" hidden="1" customWidth="1"/>
    <col min="15" max="15" width="8.875" style="121" hidden="1" customWidth="1"/>
    <col min="16" max="16" width="11.50390625" style="121" hidden="1" customWidth="1"/>
    <col min="17" max="17" width="9.50390625" style="121" hidden="1" customWidth="1"/>
    <col min="18" max="18" width="12.875" style="121" hidden="1" customWidth="1"/>
    <col min="19" max="19" width="8.50390625" style="121" hidden="1" customWidth="1"/>
    <col min="20" max="20" width="10.50390625" style="121" hidden="1" customWidth="1"/>
    <col min="21" max="22" width="11.50390625" style="121" hidden="1" customWidth="1"/>
    <col min="23" max="16384" width="10.875" style="121" customWidth="1"/>
  </cols>
  <sheetData>
    <row r="1" spans="1:22" ht="18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"/>
      <c r="O1" s="2"/>
      <c r="P1" s="2"/>
      <c r="Q1" s="2"/>
      <c r="R1" s="3"/>
      <c r="S1" s="3"/>
      <c r="T1" s="3"/>
      <c r="U1" s="3"/>
      <c r="V1" s="3"/>
    </row>
    <row r="2" spans="1:22" ht="15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9"/>
      <c r="M2" s="169"/>
      <c r="N2" s="1"/>
      <c r="O2" s="2"/>
      <c r="P2" s="2"/>
      <c r="Q2" s="2"/>
      <c r="R2" s="3"/>
      <c r="S2" s="3"/>
      <c r="T2" s="3"/>
      <c r="U2" s="3"/>
      <c r="V2" s="3"/>
    </row>
    <row r="3" spans="1:22" ht="18">
      <c r="A3" s="4"/>
      <c r="B3" s="4"/>
      <c r="C3" s="5"/>
      <c r="D3" s="6"/>
      <c r="E3" s="7"/>
      <c r="F3" s="6"/>
      <c r="G3" s="6"/>
      <c r="H3" s="6"/>
      <c r="I3" s="6"/>
      <c r="J3" s="6"/>
      <c r="K3" s="6"/>
      <c r="L3" s="6"/>
      <c r="M3" s="8"/>
      <c r="N3" s="1"/>
      <c r="O3" s="2"/>
      <c r="P3" s="2"/>
      <c r="Q3" s="2"/>
      <c r="R3" s="3"/>
      <c r="S3" s="3"/>
      <c r="T3" s="3"/>
      <c r="U3" s="3"/>
      <c r="V3" s="3"/>
    </row>
    <row r="4" spans="1:22" ht="18">
      <c r="A4" s="4" t="s">
        <v>1</v>
      </c>
      <c r="B4" s="4"/>
      <c r="C4" s="5"/>
      <c r="D4" s="6"/>
      <c r="E4" s="7"/>
      <c r="F4" s="6"/>
      <c r="G4" s="9" t="s">
        <v>83</v>
      </c>
      <c r="H4" s="10"/>
      <c r="I4" s="10"/>
      <c r="J4" s="10"/>
      <c r="K4" s="10"/>
      <c r="L4" s="10"/>
      <c r="M4" s="8"/>
      <c r="N4" s="6" t="s">
        <v>2</v>
      </c>
      <c r="O4" s="2"/>
      <c r="P4" s="2"/>
      <c r="Q4" s="2"/>
      <c r="R4" s="3"/>
      <c r="S4" s="3"/>
      <c r="T4" s="3"/>
      <c r="U4" s="3"/>
      <c r="V4" s="3"/>
    </row>
    <row r="5" spans="1:22" ht="15">
      <c r="A5" s="11"/>
      <c r="B5" s="6"/>
      <c r="C5" s="5"/>
      <c r="D5" s="6"/>
      <c r="E5" s="6"/>
      <c r="F5" s="6"/>
      <c r="G5" s="10"/>
      <c r="H5" s="10"/>
      <c r="I5" s="10"/>
      <c r="J5" s="10"/>
      <c r="K5" s="10"/>
      <c r="L5" s="10"/>
      <c r="M5" s="8"/>
      <c r="N5" s="8"/>
      <c r="O5" s="6" t="s">
        <v>3</v>
      </c>
      <c r="P5" s="2"/>
      <c r="Q5" s="2"/>
      <c r="R5" s="3"/>
      <c r="S5" s="3"/>
      <c r="T5" s="3"/>
      <c r="U5" s="3"/>
      <c r="V5" s="3"/>
    </row>
    <row r="6" spans="1:22" ht="15">
      <c r="A6" s="12" t="s">
        <v>4</v>
      </c>
      <c r="B6" s="171"/>
      <c r="C6" s="172"/>
      <c r="D6" s="172"/>
      <c r="E6" s="172"/>
      <c r="F6" s="13"/>
      <c r="G6" s="14" t="s">
        <v>5</v>
      </c>
      <c r="H6" s="14"/>
      <c r="I6" s="171"/>
      <c r="J6" s="172"/>
      <c r="K6" s="172"/>
      <c r="L6" s="172"/>
      <c r="M6" s="172"/>
      <c r="N6" s="12" t="s">
        <v>4</v>
      </c>
      <c r="O6" s="15">
        <f aca="true" t="shared" si="0" ref="O6:O13">IF(B6="",0,1)</f>
        <v>0</v>
      </c>
      <c r="P6" s="12" t="s">
        <v>5</v>
      </c>
      <c r="Q6" s="15">
        <f aca="true" t="shared" si="1" ref="Q6:Q11">IF(I6="",0,1)</f>
        <v>0</v>
      </c>
      <c r="R6" s="16"/>
      <c r="S6" s="16"/>
      <c r="T6" s="16"/>
      <c r="U6" s="16"/>
      <c r="V6" s="16"/>
    </row>
    <row r="7" spans="1:22" ht="15">
      <c r="A7" s="12" t="s">
        <v>6</v>
      </c>
      <c r="B7" s="173"/>
      <c r="C7" s="174"/>
      <c r="D7" s="174"/>
      <c r="E7" s="174"/>
      <c r="F7" s="17"/>
      <c r="G7" s="14" t="s">
        <v>7</v>
      </c>
      <c r="H7" s="14"/>
      <c r="I7" s="173"/>
      <c r="J7" s="173"/>
      <c r="K7" s="173"/>
      <c r="L7" s="173"/>
      <c r="M7" s="173"/>
      <c r="N7" s="12" t="s">
        <v>6</v>
      </c>
      <c r="O7" s="15">
        <f t="shared" si="0"/>
        <v>0</v>
      </c>
      <c r="P7" s="12" t="s">
        <v>7</v>
      </c>
      <c r="Q7" s="15">
        <f t="shared" si="1"/>
        <v>0</v>
      </c>
      <c r="R7" s="16"/>
      <c r="S7" s="16"/>
      <c r="T7" s="16"/>
      <c r="U7" s="16"/>
      <c r="V7" s="16"/>
    </row>
    <row r="8" spans="1:22" ht="15">
      <c r="A8" s="12" t="s">
        <v>8</v>
      </c>
      <c r="B8" s="173"/>
      <c r="C8" s="173"/>
      <c r="D8" s="173"/>
      <c r="E8" s="173"/>
      <c r="F8" s="17"/>
      <c r="G8" s="14" t="s">
        <v>9</v>
      </c>
      <c r="H8" s="14"/>
      <c r="I8" s="173"/>
      <c r="J8" s="174"/>
      <c r="K8" s="174"/>
      <c r="L8" s="174"/>
      <c r="M8" s="174"/>
      <c r="N8" s="12" t="s">
        <v>8</v>
      </c>
      <c r="O8" s="15">
        <f t="shared" si="0"/>
        <v>0</v>
      </c>
      <c r="P8" s="12" t="s">
        <v>9</v>
      </c>
      <c r="Q8" s="15">
        <f t="shared" si="1"/>
        <v>0</v>
      </c>
      <c r="R8" s="16"/>
      <c r="S8" s="16"/>
      <c r="T8" s="16"/>
      <c r="U8" s="16"/>
      <c r="V8" s="16"/>
    </row>
    <row r="9" spans="1:22" ht="15">
      <c r="A9" s="12" t="s">
        <v>82</v>
      </c>
      <c r="B9" s="173"/>
      <c r="C9" s="173"/>
      <c r="D9" s="173"/>
      <c r="E9" s="173"/>
      <c r="F9" s="17"/>
      <c r="G9" s="14" t="s">
        <v>11</v>
      </c>
      <c r="H9" s="14"/>
      <c r="I9" s="167"/>
      <c r="J9" s="18"/>
      <c r="K9" s="14" t="s">
        <v>12</v>
      </c>
      <c r="L9" s="166"/>
      <c r="M9" s="14" t="s">
        <v>13</v>
      </c>
      <c r="N9" s="12" t="s">
        <v>10</v>
      </c>
      <c r="O9" s="15">
        <f t="shared" si="0"/>
        <v>0</v>
      </c>
      <c r="P9" s="12" t="s">
        <v>11</v>
      </c>
      <c r="Q9" s="15">
        <f t="shared" si="1"/>
        <v>0</v>
      </c>
      <c r="R9" s="19" t="s">
        <v>14</v>
      </c>
      <c r="S9" s="15">
        <f>IF(L9="",0,1)</f>
        <v>0</v>
      </c>
      <c r="T9" s="20"/>
      <c r="U9" s="20"/>
      <c r="V9" s="21"/>
    </row>
    <row r="10" spans="1:22" ht="15">
      <c r="A10" s="12"/>
      <c r="B10" s="176"/>
      <c r="C10" s="177"/>
      <c r="D10" s="177"/>
      <c r="E10" s="177"/>
      <c r="F10" s="17"/>
      <c r="G10" s="14" t="s">
        <v>16</v>
      </c>
      <c r="H10" s="14"/>
      <c r="I10" s="167"/>
      <c r="J10" s="18"/>
      <c r="K10" s="14" t="s">
        <v>12</v>
      </c>
      <c r="L10" s="166"/>
      <c r="M10" s="14" t="s">
        <v>13</v>
      </c>
      <c r="N10" s="12"/>
      <c r="O10" s="15"/>
      <c r="P10" s="12" t="s">
        <v>16</v>
      </c>
      <c r="Q10" s="15">
        <f t="shared" si="1"/>
        <v>0</v>
      </c>
      <c r="R10" s="19" t="s">
        <v>14</v>
      </c>
      <c r="S10" s="15">
        <f>IF(L10="",0,1)</f>
        <v>0</v>
      </c>
      <c r="T10" s="20"/>
      <c r="U10" s="20"/>
      <c r="V10" s="21"/>
    </row>
    <row r="11" spans="1:22" ht="15">
      <c r="A11" s="12"/>
      <c r="B11" s="178"/>
      <c r="C11" s="179"/>
      <c r="D11" s="179"/>
      <c r="E11" s="179"/>
      <c r="F11" s="17"/>
      <c r="G11" s="14" t="s">
        <v>17</v>
      </c>
      <c r="H11" s="14"/>
      <c r="I11" s="171"/>
      <c r="J11" s="172"/>
      <c r="K11" s="172"/>
      <c r="L11" s="172"/>
      <c r="M11" s="172"/>
      <c r="N11" s="12"/>
      <c r="O11" s="15"/>
      <c r="P11" s="12" t="s">
        <v>17</v>
      </c>
      <c r="Q11" s="15">
        <f t="shared" si="1"/>
        <v>0</v>
      </c>
      <c r="R11" s="22"/>
      <c r="S11" s="22"/>
      <c r="T11" s="23"/>
      <c r="U11" s="24"/>
      <c r="V11" s="25"/>
    </row>
    <row r="12" spans="1:22" ht="15">
      <c r="A12" s="12" t="s">
        <v>15</v>
      </c>
      <c r="B12" s="180"/>
      <c r="C12" s="181"/>
      <c r="D12" s="181"/>
      <c r="E12" s="181"/>
      <c r="F12" s="17"/>
      <c r="G12" s="14"/>
      <c r="H12" s="14"/>
      <c r="I12" s="182"/>
      <c r="J12" s="174"/>
      <c r="K12" s="174"/>
      <c r="L12" s="174"/>
      <c r="M12" s="174"/>
      <c r="N12" s="12" t="s">
        <v>15</v>
      </c>
      <c r="O12" s="15">
        <f>IF(B12="",0,1)</f>
        <v>0</v>
      </c>
      <c r="P12" s="22"/>
      <c r="Q12" s="22"/>
      <c r="R12" s="26"/>
      <c r="S12" s="27"/>
      <c r="T12" s="28"/>
      <c r="U12" s="28"/>
      <c r="V12" s="21"/>
    </row>
    <row r="13" spans="1:22" ht="15">
      <c r="A13" s="12" t="s">
        <v>18</v>
      </c>
      <c r="B13" s="180"/>
      <c r="C13" s="180"/>
      <c r="D13" s="180"/>
      <c r="E13" s="180"/>
      <c r="F13" s="180"/>
      <c r="G13" s="180"/>
      <c r="H13" s="14"/>
      <c r="I13" s="182"/>
      <c r="J13" s="174"/>
      <c r="K13" s="174"/>
      <c r="L13" s="174"/>
      <c r="M13" s="174"/>
      <c r="N13" s="12" t="s">
        <v>18</v>
      </c>
      <c r="O13" s="15">
        <f t="shared" si="0"/>
        <v>0</v>
      </c>
      <c r="P13" s="22"/>
      <c r="Q13" s="22"/>
      <c r="R13" s="26"/>
      <c r="S13" s="27"/>
      <c r="T13" s="28"/>
      <c r="U13" s="28"/>
      <c r="V13" s="21"/>
    </row>
    <row r="14" spans="1:22" ht="15.75" thickBot="1">
      <c r="A14" s="183" t="s">
        <v>19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29"/>
      <c r="O14" s="30">
        <f>SUM(O6:O13)</f>
        <v>0</v>
      </c>
      <c r="P14" s="2"/>
      <c r="Q14" s="30">
        <f>SUM(Q6+Q7+Q8+Q9+Q10+Q11+S9+S10)</f>
        <v>0</v>
      </c>
      <c r="R14" s="27"/>
      <c r="S14" s="27"/>
      <c r="T14" s="23"/>
      <c r="U14" s="27" t="s">
        <v>20</v>
      </c>
      <c r="V14" s="25" t="s">
        <v>21</v>
      </c>
    </row>
    <row r="15" spans="1:22" ht="15">
      <c r="A15" s="31" t="s">
        <v>22</v>
      </c>
      <c r="B15" s="32"/>
      <c r="C15" s="33"/>
      <c r="D15" s="34"/>
      <c r="E15" s="34"/>
      <c r="F15" s="34"/>
      <c r="G15" s="34"/>
      <c r="H15" s="34"/>
      <c r="I15" s="35" t="s">
        <v>23</v>
      </c>
      <c r="J15" s="35"/>
      <c r="K15" s="36"/>
      <c r="L15" s="37"/>
      <c r="M15" s="38"/>
      <c r="N15" s="38"/>
      <c r="O15" s="6"/>
      <c r="P15" s="2"/>
      <c r="Q15" s="2"/>
      <c r="R15" s="27"/>
      <c r="S15" s="3"/>
      <c r="T15" s="20" t="s">
        <v>20</v>
      </c>
      <c r="U15" s="27"/>
      <c r="V15" s="21" t="s">
        <v>24</v>
      </c>
    </row>
    <row r="16" spans="1:22" ht="15">
      <c r="A16" s="39"/>
      <c r="B16" s="40"/>
      <c r="C16" s="33"/>
      <c r="D16" s="37"/>
      <c r="E16" s="41"/>
      <c r="F16" s="37"/>
      <c r="G16" s="37"/>
      <c r="H16" s="37"/>
      <c r="I16" s="42"/>
      <c r="J16" s="43"/>
      <c r="K16" s="44"/>
      <c r="L16" s="37"/>
      <c r="M16" s="45"/>
      <c r="N16" s="38"/>
      <c r="O16" s="6"/>
      <c r="P16" s="2"/>
      <c r="Q16" s="2"/>
      <c r="R16" s="46">
        <v>1</v>
      </c>
      <c r="S16" s="3"/>
      <c r="T16" s="3" t="s">
        <v>25</v>
      </c>
      <c r="U16" s="3"/>
      <c r="V16" s="21" t="s">
        <v>26</v>
      </c>
    </row>
    <row r="17" spans="1:22" ht="15">
      <c r="A17" s="47" t="s">
        <v>27</v>
      </c>
      <c r="B17" s="47"/>
      <c r="C17" s="5"/>
      <c r="D17" s="48"/>
      <c r="E17" s="49"/>
      <c r="F17" s="48"/>
      <c r="G17" s="48"/>
      <c r="H17" s="37"/>
      <c r="I17" s="50"/>
      <c r="J17" s="51">
        <f>IF(($O$14+$Q$14)&lt;14,0,I17)</f>
        <v>0</v>
      </c>
      <c r="K17" s="48"/>
      <c r="L17" s="48"/>
      <c r="M17" s="38"/>
      <c r="N17" s="52"/>
      <c r="O17" s="53" t="s">
        <v>28</v>
      </c>
      <c r="P17" s="54"/>
      <c r="Q17" s="55">
        <f>I9</f>
        <v>0</v>
      </c>
      <c r="R17" s="46">
        <f>L9</f>
        <v>0</v>
      </c>
      <c r="S17" s="56"/>
      <c r="T17" s="57"/>
      <c r="U17" s="56" t="s">
        <v>29</v>
      </c>
      <c r="V17" s="58">
        <f>IF(T18&gt;2,24*(Q19-Q17-1),"")</f>
      </c>
    </row>
    <row r="18" spans="1:22" ht="15">
      <c r="A18" s="47" t="s">
        <v>30</v>
      </c>
      <c r="B18" s="47"/>
      <c r="C18" s="5"/>
      <c r="D18" s="48"/>
      <c r="E18" s="49"/>
      <c r="F18" s="48"/>
      <c r="G18" s="48"/>
      <c r="H18" s="37"/>
      <c r="I18" s="59"/>
      <c r="J18" s="51">
        <f>IF(($O$14+$Q$14)&lt;14,0,I18)</f>
        <v>0</v>
      </c>
      <c r="K18" s="48"/>
      <c r="L18" s="48"/>
      <c r="M18" s="38"/>
      <c r="N18" s="1"/>
      <c r="O18" s="60"/>
      <c r="P18" s="61" t="s">
        <v>31</v>
      </c>
      <c r="Q18" s="62" t="s">
        <v>32</v>
      </c>
      <c r="R18" s="61" t="s">
        <v>33</v>
      </c>
      <c r="S18" s="3"/>
      <c r="T18" s="58">
        <f>SUM(Q19-Q17+1)</f>
        <v>1</v>
      </c>
      <c r="U18" s="56">
        <f>IF(T18=1,R19-R17,IF(T18&gt;=2,R16-R17))</f>
        <v>0</v>
      </c>
      <c r="V18" s="56"/>
    </row>
    <row r="19" spans="1:22" ht="15">
      <c r="A19" s="47" t="s">
        <v>34</v>
      </c>
      <c r="B19" s="44"/>
      <c r="C19" s="63"/>
      <c r="D19" s="185"/>
      <c r="E19" s="185"/>
      <c r="F19" s="185"/>
      <c r="G19" s="185"/>
      <c r="H19" s="37"/>
      <c r="I19" s="64"/>
      <c r="J19" s="51">
        <f>IF(($O$14+$Q$14)&lt;14,0,I19)</f>
        <v>0</v>
      </c>
      <c r="K19" s="65"/>
      <c r="L19" s="65"/>
      <c r="M19" s="45"/>
      <c r="N19" s="1"/>
      <c r="O19" s="53" t="s">
        <v>35</v>
      </c>
      <c r="P19" s="66"/>
      <c r="Q19" s="55">
        <f>I10</f>
        <v>0</v>
      </c>
      <c r="R19" s="46">
        <f>L10</f>
        <v>0</v>
      </c>
      <c r="S19" s="56"/>
      <c r="T19" s="56"/>
      <c r="U19" s="56" t="s">
        <v>36</v>
      </c>
      <c r="V19" s="56"/>
    </row>
    <row r="20" spans="1:22" ht="15">
      <c r="A20" s="47" t="s">
        <v>37</v>
      </c>
      <c r="B20" s="67" t="str">
        <f>IF(N21&lt;1,"Bitte Kennzeichen angeben!","")</f>
        <v>Bitte Kennzeichen angeben!</v>
      </c>
      <c r="C20" s="68"/>
      <c r="D20" s="69"/>
      <c r="E20" s="39"/>
      <c r="F20" s="70"/>
      <c r="G20" s="71"/>
      <c r="H20" s="37"/>
      <c r="I20" s="72">
        <f>IF(N21&lt;1,"",G20*0.3)</f>
      </c>
      <c r="J20" s="51">
        <f>IF(($O$14+$Q$14)&lt;14,0,I20)</f>
        <v>0</v>
      </c>
      <c r="K20" s="48"/>
      <c r="L20" s="48"/>
      <c r="M20" s="38"/>
      <c r="N20" s="73" t="s">
        <v>38</v>
      </c>
      <c r="O20" s="60"/>
      <c r="P20" s="60"/>
      <c r="Q20" s="62" t="s">
        <v>32</v>
      </c>
      <c r="R20" s="61" t="s">
        <v>33</v>
      </c>
      <c r="S20" s="74"/>
      <c r="T20" s="75"/>
      <c r="U20" s="56">
        <f>IF(T18&gt;1,R19,)</f>
        <v>0</v>
      </c>
      <c r="V20" s="56"/>
    </row>
    <row r="21" spans="1:22" ht="15">
      <c r="A21" s="47" t="s">
        <v>39</v>
      </c>
      <c r="B21" s="40"/>
      <c r="C21" s="33"/>
      <c r="D21" s="76"/>
      <c r="E21" s="77"/>
      <c r="F21" s="78"/>
      <c r="G21" s="37"/>
      <c r="H21" s="37"/>
      <c r="I21" s="59"/>
      <c r="J21" s="51">
        <f>IF(($O$14+$Q$14)&lt;14,0,I21)</f>
        <v>0</v>
      </c>
      <c r="K21" s="65"/>
      <c r="L21" s="65"/>
      <c r="M21" s="45"/>
      <c r="N21" s="79">
        <f>IF(D19="",0,1)</f>
        <v>0</v>
      </c>
      <c r="O21" s="6"/>
      <c r="P21" s="2"/>
      <c r="Q21" s="2"/>
      <c r="R21" s="27"/>
      <c r="S21" s="27"/>
      <c r="T21" s="20"/>
      <c r="U21" s="80"/>
      <c r="V21" s="58" t="b">
        <f>IF(T18&gt;2,24*(T18-2))</f>
        <v>0</v>
      </c>
    </row>
    <row r="22" spans="1:22" ht="15">
      <c r="A22" s="47" t="s">
        <v>40</v>
      </c>
      <c r="B22" s="70"/>
      <c r="C22" s="81">
        <f>IF(G23&gt;1,IF(N23&lt;1,"Bitte Taxi begründen",""),"")</f>
      </c>
      <c r="D22" s="37"/>
      <c r="E22" s="41"/>
      <c r="F22" s="70"/>
      <c r="G22" s="37"/>
      <c r="H22" s="37"/>
      <c r="I22" s="82"/>
      <c r="J22" s="2"/>
      <c r="K22" s="73"/>
      <c r="L22" s="73"/>
      <c r="M22" s="73"/>
      <c r="N22" s="83" t="s">
        <v>41</v>
      </c>
      <c r="O22" s="6"/>
      <c r="P22" s="2"/>
      <c r="Q22" s="2" t="s">
        <v>42</v>
      </c>
      <c r="R22" s="2" t="s">
        <v>42</v>
      </c>
      <c r="S22" s="2" t="s">
        <v>42</v>
      </c>
      <c r="T22" s="20"/>
      <c r="U22" s="84"/>
      <c r="V22" s="21"/>
    </row>
    <row r="23" spans="1:22" ht="15">
      <c r="A23" s="186"/>
      <c r="B23" s="187"/>
      <c r="C23" s="187"/>
      <c r="D23" s="187"/>
      <c r="E23" s="187"/>
      <c r="F23" s="37"/>
      <c r="G23" s="50"/>
      <c r="H23" s="37"/>
      <c r="I23" s="51">
        <f>IF(N23&lt;1,0,G23)</f>
        <v>0</v>
      </c>
      <c r="J23" s="51">
        <f>IF(($O$14+$Q$14)&lt;14,0,I23)</f>
        <v>0</v>
      </c>
      <c r="K23" s="73"/>
      <c r="L23" s="73"/>
      <c r="M23" s="73"/>
      <c r="N23" s="30">
        <f>IF(A23="",0,1)</f>
        <v>0</v>
      </c>
      <c r="O23" s="6"/>
      <c r="P23" s="2"/>
      <c r="Q23" s="46">
        <v>0.33334490740740735</v>
      </c>
      <c r="R23" s="46">
        <v>0.33334490740740735</v>
      </c>
      <c r="S23" s="46">
        <v>0.9993055555555556</v>
      </c>
      <c r="T23" s="85"/>
      <c r="U23" s="66"/>
      <c r="V23" s="58"/>
    </row>
    <row r="24" spans="1:22" ht="15">
      <c r="A24" s="40" t="s">
        <v>43</v>
      </c>
      <c r="B24" s="40"/>
      <c r="C24" s="33"/>
      <c r="D24" s="37"/>
      <c r="E24" s="41"/>
      <c r="F24" s="37"/>
      <c r="G24" s="37"/>
      <c r="H24" s="37"/>
      <c r="I24" s="86"/>
      <c r="J24" s="51">
        <f>IF(($O$14+$Q$14)&lt;14,0,I24)</f>
        <v>0</v>
      </c>
      <c r="K24" s="73"/>
      <c r="L24" s="73"/>
      <c r="M24" s="73"/>
      <c r="N24" s="51"/>
      <c r="O24" s="6"/>
      <c r="P24" s="2"/>
      <c r="Q24" s="2" t="s">
        <v>44</v>
      </c>
      <c r="R24" s="87" t="s">
        <v>44</v>
      </c>
      <c r="S24" s="87" t="s">
        <v>44</v>
      </c>
      <c r="T24" s="85"/>
      <c r="U24" s="66"/>
      <c r="V24" s="58"/>
    </row>
    <row r="25" spans="1:22" ht="15">
      <c r="A25" s="40" t="s">
        <v>45</v>
      </c>
      <c r="B25" s="40"/>
      <c r="C25" s="33"/>
      <c r="D25" s="37"/>
      <c r="E25" s="41"/>
      <c r="F25" s="37"/>
      <c r="G25" s="37"/>
      <c r="H25" s="37"/>
      <c r="I25" s="59"/>
      <c r="J25" s="51">
        <f>IF(($O$14+$Q$14)&lt;14,0,I25)</f>
        <v>0</v>
      </c>
      <c r="K25" s="3"/>
      <c r="L25" s="48"/>
      <c r="M25" s="38"/>
      <c r="N25" s="38"/>
      <c r="O25" s="6"/>
      <c r="P25" s="88" t="s">
        <v>29</v>
      </c>
      <c r="Q25" s="89" t="b">
        <f>IF(U18&gt;=Q23,IF(U18&lt;R23,6))</f>
        <v>0</v>
      </c>
      <c r="R25" s="89">
        <f>IF(R23&gt;U18,0,12)</f>
        <v>0</v>
      </c>
      <c r="S25" s="90"/>
      <c r="T25" s="91"/>
      <c r="U25" s="75"/>
      <c r="V25" s="75"/>
    </row>
    <row r="26" spans="1:22" ht="15">
      <c r="A26" s="33"/>
      <c r="B26" s="33"/>
      <c r="C26" s="33"/>
      <c r="D26" s="33"/>
      <c r="E26" s="33"/>
      <c r="F26" s="33"/>
      <c r="G26" s="33"/>
      <c r="H26" s="33"/>
      <c r="I26" s="5"/>
      <c r="J26" s="51"/>
      <c r="K26" s="5"/>
      <c r="L26" s="5"/>
      <c r="M26" s="8"/>
      <c r="N26" s="8"/>
      <c r="O26" s="5"/>
      <c r="P26" s="92" t="s">
        <v>36</v>
      </c>
      <c r="Q26" s="89" t="b">
        <f>IF(U20&gt;=Q23,IF(U20&lt;R23,6))</f>
        <v>0</v>
      </c>
      <c r="R26" s="89">
        <f>IF(R23&gt;U20,0,12)</f>
        <v>0</v>
      </c>
      <c r="S26" s="90"/>
      <c r="T26" s="91"/>
      <c r="U26" s="75"/>
      <c r="V26" s="75"/>
    </row>
    <row r="27" spans="1:22" ht="15">
      <c r="A27" s="93"/>
      <c r="B27" s="93"/>
      <c r="C27" s="33"/>
      <c r="D27" s="93"/>
      <c r="E27" s="93"/>
      <c r="F27" s="70"/>
      <c r="G27" s="94" t="s">
        <v>46</v>
      </c>
      <c r="H27" s="93"/>
      <c r="I27" s="6"/>
      <c r="J27" s="51">
        <f>SUM(J17:J26)</f>
        <v>0</v>
      </c>
      <c r="K27" s="95">
        <f>SUM(J27)</f>
        <v>0</v>
      </c>
      <c r="L27" s="6"/>
      <c r="M27" s="8"/>
      <c r="N27" s="8"/>
      <c r="O27" s="6"/>
      <c r="P27" s="88" t="s">
        <v>47</v>
      </c>
      <c r="Q27" s="96"/>
      <c r="R27" s="97"/>
      <c r="S27" s="90">
        <f>SUM(V21)</f>
        <v>0</v>
      </c>
      <c r="T27" s="85"/>
      <c r="U27" s="74"/>
      <c r="V27" s="74"/>
    </row>
    <row r="28" spans="1:22" ht="15">
      <c r="A28" s="70"/>
      <c r="B28" s="70"/>
      <c r="C28" s="33"/>
      <c r="D28" s="70"/>
      <c r="E28" s="70"/>
      <c r="F28" s="70"/>
      <c r="G28" s="70"/>
      <c r="H28" s="70"/>
      <c r="I28" s="6"/>
      <c r="J28" s="6"/>
      <c r="K28" s="6"/>
      <c r="L28" s="6"/>
      <c r="M28" s="8"/>
      <c r="N28" s="8"/>
      <c r="O28" s="6"/>
      <c r="P28" s="2"/>
      <c r="Q28" s="2"/>
      <c r="R28" s="98"/>
      <c r="S28" s="74"/>
      <c r="T28" s="85"/>
      <c r="U28" s="74"/>
      <c r="V28" s="74"/>
    </row>
    <row r="29" spans="1:22" ht="15">
      <c r="A29" s="99" t="s">
        <v>48</v>
      </c>
      <c r="B29" s="100"/>
      <c r="C29" s="5"/>
      <c r="D29" s="100"/>
      <c r="E29" s="100"/>
      <c r="F29" s="100"/>
      <c r="G29" s="100"/>
      <c r="H29" s="101"/>
      <c r="I29" s="100"/>
      <c r="J29" s="100"/>
      <c r="K29" s="100"/>
      <c r="L29" s="102"/>
      <c r="M29" s="38"/>
      <c r="N29" s="38"/>
      <c r="O29" s="15"/>
      <c r="P29" s="22"/>
      <c r="Q29" s="22"/>
      <c r="R29" s="103"/>
      <c r="S29" s="74"/>
      <c r="T29" s="85"/>
      <c r="U29" s="74"/>
      <c r="V29" s="75"/>
    </row>
    <row r="30" spans="1:22" ht="15">
      <c r="A30" s="47" t="s">
        <v>49</v>
      </c>
      <c r="B30" s="47"/>
      <c r="C30" s="5"/>
      <c r="D30" s="104"/>
      <c r="E30" s="105" t="s">
        <v>50</v>
      </c>
      <c r="F30" s="106"/>
      <c r="G30" s="107"/>
      <c r="H30" s="108"/>
      <c r="I30" s="40" t="s">
        <v>51</v>
      </c>
      <c r="J30" s="109"/>
      <c r="K30" s="110">
        <f>IF((Q14+O14)&lt;14,0,D30*G30)</f>
        <v>0</v>
      </c>
      <c r="L30" s="15"/>
      <c r="M30" s="111"/>
      <c r="N30" s="111"/>
      <c r="O30" s="15"/>
      <c r="P30" s="22"/>
      <c r="Q30" s="22"/>
      <c r="R30" s="74"/>
      <c r="S30" s="74"/>
      <c r="T30" s="85"/>
      <c r="U30" s="74"/>
      <c r="V30" s="75"/>
    </row>
    <row r="31" spans="1:22" ht="15">
      <c r="A31" s="47"/>
      <c r="B31" s="47"/>
      <c r="C31" s="5"/>
      <c r="D31" s="47"/>
      <c r="E31" s="112"/>
      <c r="F31" s="47"/>
      <c r="G31" s="47"/>
      <c r="H31" s="40"/>
      <c r="I31" s="47"/>
      <c r="J31" s="47"/>
      <c r="K31" s="47"/>
      <c r="L31" s="47"/>
      <c r="M31" s="111"/>
      <c r="N31" s="111"/>
      <c r="O31" s="15"/>
      <c r="P31" s="22"/>
      <c r="Q31" s="22"/>
      <c r="R31" s="113"/>
      <c r="S31" s="75"/>
      <c r="T31" s="75"/>
      <c r="U31" s="114"/>
      <c r="V31" s="75"/>
    </row>
    <row r="32" spans="1:22" ht="15">
      <c r="A32" s="115"/>
      <c r="B32" s="115"/>
      <c r="C32" s="5"/>
      <c r="D32" s="115"/>
      <c r="E32" s="115"/>
      <c r="F32" s="115" t="s">
        <v>52</v>
      </c>
      <c r="G32" s="22"/>
      <c r="H32" s="116"/>
      <c r="I32" s="115"/>
      <c r="J32" s="115"/>
      <c r="K32" s="117">
        <f>SUM(K30:K31)</f>
        <v>0</v>
      </c>
      <c r="L32" s="15"/>
      <c r="M32" s="15"/>
      <c r="N32" s="15"/>
      <c r="O32" s="15"/>
      <c r="P32" s="22"/>
      <c r="Q32" s="22"/>
      <c r="R32" s="113"/>
      <c r="S32" s="75"/>
      <c r="T32" s="75"/>
      <c r="U32" s="75"/>
      <c r="V32" s="75"/>
    </row>
    <row r="33" spans="1:22" ht="15">
      <c r="A33" s="6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8"/>
      <c r="N33" s="8"/>
      <c r="O33" s="6"/>
      <c r="P33" s="2"/>
      <c r="Q33" s="2"/>
      <c r="R33" s="3"/>
      <c r="S33" s="3"/>
      <c r="T33" s="3"/>
      <c r="U33" s="3"/>
      <c r="V33" s="3"/>
    </row>
    <row r="34" spans="1:22" ht="15">
      <c r="A34" s="10" t="s">
        <v>84</v>
      </c>
      <c r="B34" s="118"/>
      <c r="C34" s="5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"/>
      <c r="O34" s="6"/>
      <c r="P34" s="2"/>
      <c r="Q34" s="2"/>
      <c r="R34" s="3"/>
      <c r="S34" s="3"/>
      <c r="T34" s="3"/>
      <c r="U34" s="3"/>
      <c r="V34" s="3"/>
    </row>
    <row r="35" spans="1:22" ht="15">
      <c r="A35" s="10"/>
      <c r="B35" s="118"/>
      <c r="C35" s="5"/>
      <c r="D35" s="49" t="s">
        <v>53</v>
      </c>
      <c r="E35" s="118"/>
      <c r="F35" s="118"/>
      <c r="G35" s="118"/>
      <c r="H35" s="118"/>
      <c r="I35" s="118"/>
      <c r="J35" s="118"/>
      <c r="K35" s="118"/>
      <c r="L35" s="118"/>
      <c r="M35" s="119"/>
      <c r="N35" s="1"/>
      <c r="O35" s="6"/>
      <c r="P35" s="2"/>
      <c r="Q35" s="2"/>
      <c r="R35" s="3"/>
      <c r="S35" s="3"/>
      <c r="T35" s="3"/>
      <c r="U35" s="3"/>
      <c r="V35" s="3"/>
    </row>
    <row r="36" spans="1:22" ht="15">
      <c r="A36" s="120"/>
      <c r="B36" s="120"/>
      <c r="D36" s="122">
        <f>IF(O49&gt;0,"Bitte Angaben der Mahlzeiten prüfen!!!",IF(P49&gt;0,"Bitte Angaben der Mahlzeiten prüfen!!!",IF(Q49&gt;0,"Bitte Angaben der Mahlzeiten prüfen!!!","")))</f>
      </c>
      <c r="E36" s="120"/>
      <c r="F36" s="6"/>
      <c r="G36" s="123"/>
      <c r="H36" s="123"/>
      <c r="I36" s="6"/>
      <c r="J36" s="6"/>
      <c r="K36" s="49" t="s">
        <v>54</v>
      </c>
      <c r="L36" s="6"/>
      <c r="M36" s="8"/>
      <c r="N36" s="119" t="s">
        <v>55</v>
      </c>
      <c r="O36" s="2" t="s">
        <v>56</v>
      </c>
      <c r="P36" s="2" t="s">
        <v>57</v>
      </c>
      <c r="Q36" s="2" t="s">
        <v>58</v>
      </c>
      <c r="R36" s="3"/>
      <c r="S36" s="3"/>
      <c r="T36" s="3"/>
      <c r="U36" s="3"/>
      <c r="V36" s="3"/>
    </row>
    <row r="37" spans="1:22" ht="15">
      <c r="A37" s="47" t="s">
        <v>59</v>
      </c>
      <c r="B37" s="124">
        <f>IF(Q25=FALSE,R25,Q25)</f>
        <v>0</v>
      </c>
      <c r="C37" s="33"/>
      <c r="D37" s="125"/>
      <c r="E37" s="126" t="s">
        <v>60</v>
      </c>
      <c r="F37" s="125"/>
      <c r="G37" s="126" t="s">
        <v>61</v>
      </c>
      <c r="H37" s="125"/>
      <c r="I37" s="126" t="s">
        <v>62</v>
      </c>
      <c r="J37" s="110">
        <f>IF(B37=12,B37-D37*O38-F37*P38-H37*Q38,0)</f>
        <v>0</v>
      </c>
      <c r="K37" s="110">
        <f>IF(J37&lt;0,0,J37)</f>
        <v>0</v>
      </c>
      <c r="L37" s="6"/>
      <c r="M37" s="8"/>
      <c r="N37" s="8" t="s">
        <v>63</v>
      </c>
      <c r="O37" s="127"/>
      <c r="P37" s="127"/>
      <c r="Q37" s="127"/>
      <c r="R37" s="3"/>
      <c r="S37" s="3"/>
      <c r="T37" s="3"/>
      <c r="U37" s="3"/>
      <c r="V37" s="3"/>
    </row>
    <row r="38" spans="1:22" ht="15">
      <c r="A38" s="47" t="s">
        <v>64</v>
      </c>
      <c r="B38" s="124">
        <f>IF(Q26=FALSE,R26,Q26)</f>
        <v>0</v>
      </c>
      <c r="C38" s="33"/>
      <c r="D38" s="125"/>
      <c r="E38" s="126" t="s">
        <v>60</v>
      </c>
      <c r="F38" s="125"/>
      <c r="G38" s="126" t="s">
        <v>61</v>
      </c>
      <c r="H38" s="125"/>
      <c r="I38" s="126" t="s">
        <v>62</v>
      </c>
      <c r="J38" s="110">
        <f>IF(B38=12,B38-D38*O38-F38*P38-H38*Q38,0)</f>
        <v>0</v>
      </c>
      <c r="K38" s="110">
        <f>IF(J38&lt;0,0,J38)</f>
        <v>0</v>
      </c>
      <c r="L38" s="6"/>
      <c r="M38" s="8"/>
      <c r="N38" s="128">
        <v>12</v>
      </c>
      <c r="O38" s="127">
        <v>4.8</v>
      </c>
      <c r="P38" s="127">
        <v>9.6</v>
      </c>
      <c r="Q38" s="127">
        <v>9.6</v>
      </c>
      <c r="R38" s="3"/>
      <c r="S38" s="3"/>
      <c r="T38" s="3"/>
      <c r="U38" s="3"/>
      <c r="V38" s="3"/>
    </row>
    <row r="39" spans="1:22" ht="15">
      <c r="A39" s="47" t="s">
        <v>65</v>
      </c>
      <c r="B39" s="124">
        <f>IF(S27&gt;1,S27,0)</f>
        <v>0</v>
      </c>
      <c r="C39" s="33"/>
      <c r="D39" s="125"/>
      <c r="E39" s="126" t="s">
        <v>60</v>
      </c>
      <c r="F39" s="125"/>
      <c r="G39" s="126" t="s">
        <v>61</v>
      </c>
      <c r="H39" s="125"/>
      <c r="I39" s="126" t="s">
        <v>62</v>
      </c>
      <c r="J39" s="110">
        <f>IF(B39&gt;=24,B39-D39*O39-F39*P39-H39*Q39,0)</f>
        <v>0</v>
      </c>
      <c r="K39" s="110">
        <f>IF(J39&lt;0,0,J39)</f>
        <v>0</v>
      </c>
      <c r="L39" s="6"/>
      <c r="M39" s="8"/>
      <c r="N39" s="129">
        <v>24</v>
      </c>
      <c r="O39" s="127">
        <v>4.8</v>
      </c>
      <c r="P39" s="127">
        <v>9.6</v>
      </c>
      <c r="Q39" s="127">
        <v>9.6</v>
      </c>
      <c r="R39" s="3"/>
      <c r="S39" s="3"/>
      <c r="T39" s="3"/>
      <c r="U39" s="3"/>
      <c r="V39" s="3"/>
    </row>
    <row r="40" spans="1:22" ht="15">
      <c r="A40" s="47"/>
      <c r="B40" s="130"/>
      <c r="C40" s="5"/>
      <c r="D40" s="131"/>
      <c r="E40" s="132"/>
      <c r="F40" s="131"/>
      <c r="G40" s="132"/>
      <c r="H40" s="131"/>
      <c r="I40" s="132"/>
      <c r="J40" s="51">
        <f>IF(($O$14+$Q$14)&lt;14,0,K37+K38+K39)</f>
        <v>0</v>
      </c>
      <c r="K40" s="6"/>
      <c r="L40" s="133"/>
      <c r="M40" s="8"/>
      <c r="N40" s="8"/>
      <c r="O40" s="134">
        <v>0.2</v>
      </c>
      <c r="P40" s="134">
        <v>0.4</v>
      </c>
      <c r="Q40" s="134">
        <v>0.4</v>
      </c>
      <c r="R40" s="135" t="s">
        <v>66</v>
      </c>
      <c r="S40" s="3"/>
      <c r="T40" s="3"/>
      <c r="U40" s="3"/>
      <c r="V40" s="3"/>
    </row>
    <row r="41" spans="1:22" ht="15">
      <c r="A41" s="136"/>
      <c r="B41" s="136"/>
      <c r="C41" s="5"/>
      <c r="D41" s="136"/>
      <c r="E41" s="136"/>
      <c r="F41" s="136"/>
      <c r="G41" s="136" t="s">
        <v>67</v>
      </c>
      <c r="H41" s="2"/>
      <c r="I41" s="136"/>
      <c r="J41" s="136"/>
      <c r="K41" s="137">
        <f>SUM(J40)</f>
        <v>0</v>
      </c>
      <c r="L41" s="6"/>
      <c r="M41" s="8"/>
      <c r="N41" s="8"/>
      <c r="O41" s="6"/>
      <c r="P41" s="2"/>
      <c r="Q41" s="2"/>
      <c r="R41" s="3"/>
      <c r="S41" s="3"/>
      <c r="T41" s="3"/>
      <c r="U41" s="3"/>
      <c r="V41" s="3"/>
    </row>
    <row r="42" spans="1:22" ht="15">
      <c r="A42" s="49"/>
      <c r="B42" s="49"/>
      <c r="C42" s="5"/>
      <c r="D42" s="49"/>
      <c r="E42" s="49"/>
      <c r="F42" s="49"/>
      <c r="G42" s="49"/>
      <c r="H42" s="49"/>
      <c r="I42" s="49"/>
      <c r="J42" s="49"/>
      <c r="K42" s="49"/>
      <c r="L42" s="49"/>
      <c r="M42" s="138"/>
      <c r="N42" s="1"/>
      <c r="O42" s="119" t="s">
        <v>68</v>
      </c>
      <c r="P42" s="2"/>
      <c r="Q42" s="2" t="s">
        <v>69</v>
      </c>
      <c r="R42" s="3">
        <f>SUM(T18)</f>
        <v>1</v>
      </c>
      <c r="S42" s="3"/>
      <c r="T42" s="3"/>
      <c r="U42" s="3"/>
      <c r="V42" s="3"/>
    </row>
    <row r="43" spans="1:22" ht="15">
      <c r="A43" s="118" t="s">
        <v>85</v>
      </c>
      <c r="B43" s="118"/>
      <c r="C43" s="5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2"/>
      <c r="O43" s="6" t="s">
        <v>70</v>
      </c>
      <c r="P43" s="2" t="s">
        <v>57</v>
      </c>
      <c r="Q43" s="2" t="s">
        <v>58</v>
      </c>
      <c r="R43" s="3"/>
      <c r="S43" s="3"/>
      <c r="T43" s="3"/>
      <c r="U43" s="3"/>
      <c r="V43" s="3"/>
    </row>
    <row r="44" spans="1:22" ht="15">
      <c r="A44" s="175"/>
      <c r="B44" s="175"/>
      <c r="C44" s="175"/>
      <c r="D44" s="175"/>
      <c r="E44" s="175"/>
      <c r="F44" s="175"/>
      <c r="G44" s="175"/>
      <c r="H44" s="139"/>
      <c r="I44" s="86"/>
      <c r="J44" s="140"/>
      <c r="K44" s="141"/>
      <c r="L44" s="139"/>
      <c r="M44" s="142"/>
      <c r="N44" s="111" t="s">
        <v>29</v>
      </c>
      <c r="O44" s="143">
        <f>IF(D35&gt;1,1,0)</f>
        <v>1</v>
      </c>
      <c r="P44" s="143">
        <f>IF(F35&gt;1,1,0)</f>
        <v>0</v>
      </c>
      <c r="Q44" s="143">
        <f>IF(H35&gt;1,1,0)</f>
        <v>0</v>
      </c>
      <c r="R44" s="3"/>
      <c r="S44" s="3"/>
      <c r="T44" s="3"/>
      <c r="U44" s="3"/>
      <c r="V44" s="3"/>
    </row>
    <row r="45" spans="1:22" ht="15">
      <c r="A45" s="175"/>
      <c r="B45" s="175"/>
      <c r="C45" s="175"/>
      <c r="D45" s="175"/>
      <c r="E45" s="175"/>
      <c r="F45" s="175"/>
      <c r="G45" s="175"/>
      <c r="H45" s="141"/>
      <c r="I45" s="86"/>
      <c r="J45" s="140"/>
      <c r="K45" s="141"/>
      <c r="L45" s="139"/>
      <c r="M45" s="142"/>
      <c r="N45" s="111" t="s">
        <v>29</v>
      </c>
      <c r="O45" s="143">
        <f>IF(D36&gt;1,1,0)</f>
        <v>1</v>
      </c>
      <c r="P45" s="143">
        <f>IF(F36&gt;1,1,0)</f>
        <v>0</v>
      </c>
      <c r="Q45" s="143">
        <f>IF(H36&gt;1,1,0)</f>
        <v>0</v>
      </c>
      <c r="R45" s="3"/>
      <c r="S45" s="3"/>
      <c r="T45" s="3"/>
      <c r="U45" s="3"/>
      <c r="V45" s="3"/>
    </row>
    <row r="46" spans="1:22" ht="15">
      <c r="A46" s="175"/>
      <c r="B46" s="175"/>
      <c r="C46" s="175"/>
      <c r="D46" s="175"/>
      <c r="E46" s="175"/>
      <c r="F46" s="175"/>
      <c r="G46" s="175"/>
      <c r="H46" s="141"/>
      <c r="I46" s="86"/>
      <c r="J46" s="140"/>
      <c r="K46" s="141"/>
      <c r="L46" s="139"/>
      <c r="M46" s="142"/>
      <c r="N46" s="111" t="s">
        <v>29</v>
      </c>
      <c r="O46" s="143">
        <f>IF(D37&gt;1,1,0)</f>
        <v>0</v>
      </c>
      <c r="P46" s="143">
        <f>IF(F37&gt;1,1,0)</f>
        <v>0</v>
      </c>
      <c r="Q46" s="143">
        <f>IF(H37&gt;1,1,0)</f>
        <v>0</v>
      </c>
      <c r="R46" s="3"/>
      <c r="S46" s="3"/>
      <c r="T46" s="3"/>
      <c r="U46" s="3"/>
      <c r="V46" s="3"/>
    </row>
    <row r="47" spans="1:22" ht="15">
      <c r="A47" s="144"/>
      <c r="B47" s="144"/>
      <c r="C47" s="33"/>
      <c r="D47" s="144"/>
      <c r="E47" s="144"/>
      <c r="F47" s="70"/>
      <c r="G47" s="145" t="s">
        <v>71</v>
      </c>
      <c r="H47" s="144"/>
      <c r="I47" s="144"/>
      <c r="J47" s="51">
        <f>IF(($O$14+$Q$14)&lt;14,0,I46+I45+I44)</f>
        <v>0</v>
      </c>
      <c r="K47" s="146">
        <f>SUM(J47)</f>
        <v>0</v>
      </c>
      <c r="L47" s="70"/>
      <c r="M47" s="147"/>
      <c r="N47" s="8" t="s">
        <v>36</v>
      </c>
      <c r="O47" s="143">
        <f>IF(D38&gt;1,1,0)</f>
        <v>0</v>
      </c>
      <c r="P47" s="143">
        <f>IF(F38&gt;1,1,0)</f>
        <v>0</v>
      </c>
      <c r="Q47" s="143">
        <f>IF(H38&gt;1,1,0)</f>
        <v>0</v>
      </c>
      <c r="R47" s="3"/>
      <c r="S47" s="3"/>
      <c r="T47" s="3"/>
      <c r="U47" s="3"/>
      <c r="V47" s="3"/>
    </row>
    <row r="48" spans="1:22" ht="15">
      <c r="A48" s="49"/>
      <c r="B48" s="49"/>
      <c r="C48" s="5"/>
      <c r="D48" s="49"/>
      <c r="E48" s="49"/>
      <c r="F48" s="49"/>
      <c r="G48" s="49"/>
      <c r="H48" s="49"/>
      <c r="I48" s="49"/>
      <c r="J48" s="49"/>
      <c r="K48" s="49"/>
      <c r="L48" s="41"/>
      <c r="M48" s="108"/>
      <c r="N48" s="138" t="s">
        <v>72</v>
      </c>
      <c r="O48" s="143">
        <f>IF(D39&gt;(R42-D37-D38),1,0)</f>
        <v>0</v>
      </c>
      <c r="P48" s="143">
        <f>IF(F39&gt;(R42-F37-F38),1,0)</f>
        <v>0</v>
      </c>
      <c r="Q48" s="143">
        <f>IF(H39&gt;(R42-H37-H38),1,0)</f>
        <v>0</v>
      </c>
      <c r="R48" s="3"/>
      <c r="S48" s="3"/>
      <c r="T48" s="3"/>
      <c r="U48" s="3"/>
      <c r="V48" s="3"/>
    </row>
    <row r="49" spans="1:22" ht="15">
      <c r="A49" s="41"/>
      <c r="B49" s="41"/>
      <c r="C49" s="33"/>
      <c r="D49" s="41"/>
      <c r="E49" s="41"/>
      <c r="F49" s="41"/>
      <c r="G49" s="41"/>
      <c r="H49" s="41"/>
      <c r="I49" s="41"/>
      <c r="J49" s="41"/>
      <c r="K49" s="41"/>
      <c r="L49" s="41"/>
      <c r="M49" s="108"/>
      <c r="N49" s="138" t="s">
        <v>73</v>
      </c>
      <c r="O49" s="143">
        <f>SUM(O46:O48)</f>
        <v>0</v>
      </c>
      <c r="P49" s="143">
        <f>SUM(P46:P48)</f>
        <v>0</v>
      </c>
      <c r="Q49" s="143">
        <f>SUM(Q46:Q48)</f>
        <v>0</v>
      </c>
      <c r="R49" s="3"/>
      <c r="S49" s="3"/>
      <c r="T49" s="3"/>
      <c r="U49" s="3"/>
      <c r="V49" s="3"/>
    </row>
    <row r="50" spans="1:22" ht="15.75" customHeight="1" thickBot="1">
      <c r="A50" s="189" t="s">
        <v>74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8"/>
      <c r="O50" s="6"/>
      <c r="P50" s="2"/>
      <c r="Q50" s="2"/>
      <c r="R50" s="3"/>
      <c r="S50" s="3"/>
      <c r="T50" s="3"/>
      <c r="U50" s="3"/>
      <c r="V50" s="3"/>
    </row>
    <row r="51" spans="1:22" ht="27" customHeight="1" thickBot="1">
      <c r="A51" s="190"/>
      <c r="B51" s="190"/>
      <c r="C51" s="33"/>
      <c r="D51" s="191"/>
      <c r="E51" s="190"/>
      <c r="F51" s="148"/>
      <c r="G51" s="148"/>
      <c r="H51" s="148"/>
      <c r="I51" s="149" t="s">
        <v>75</v>
      </c>
      <c r="J51" s="150"/>
      <c r="K51" s="151">
        <f>K47+K41+K32+K27</f>
        <v>0</v>
      </c>
      <c r="L51" s="152"/>
      <c r="M51" s="8"/>
      <c r="N51" s="148"/>
      <c r="O51" s="70"/>
      <c r="P51" s="39"/>
      <c r="Q51" s="39"/>
      <c r="R51" s="44"/>
      <c r="S51" s="44"/>
      <c r="T51" s="44"/>
      <c r="U51" s="44"/>
      <c r="V51" s="44"/>
    </row>
    <row r="52" spans="1:22" ht="15">
      <c r="A52" s="41" t="s">
        <v>76</v>
      </c>
      <c r="B52" s="41"/>
      <c r="C52" s="41"/>
      <c r="D52" s="41" t="s">
        <v>77</v>
      </c>
      <c r="E52" s="41"/>
      <c r="F52" s="2"/>
      <c r="G52" s="120"/>
      <c r="H52" s="153"/>
      <c r="I52" s="154"/>
      <c r="J52" s="154"/>
      <c r="K52" s="154"/>
      <c r="L52" s="139"/>
      <c r="M52" s="155"/>
      <c r="N52" s="156"/>
      <c r="O52" s="70"/>
      <c r="P52" s="39"/>
      <c r="Q52" s="39"/>
      <c r="R52" s="44"/>
      <c r="S52" s="44"/>
      <c r="T52" s="44"/>
      <c r="U52" s="44"/>
      <c r="V52" s="44"/>
    </row>
    <row r="53" spans="1:22" ht="15">
      <c r="A53" s="145"/>
      <c r="B53" s="188"/>
      <c r="C53" s="188"/>
      <c r="D53" s="188"/>
      <c r="E53" s="188"/>
      <c r="F53" s="154"/>
      <c r="G53" s="154"/>
      <c r="H53" s="154"/>
      <c r="I53" s="157"/>
      <c r="J53" s="157"/>
      <c r="K53" s="157"/>
      <c r="L53" s="157"/>
      <c r="M53" s="142"/>
      <c r="N53" s="105"/>
      <c r="O53" s="158"/>
      <c r="P53" s="44"/>
      <c r="Q53" s="44"/>
      <c r="R53" s="44"/>
      <c r="S53" s="44"/>
      <c r="T53" s="44"/>
      <c r="U53" s="44"/>
      <c r="V53" s="44"/>
    </row>
    <row r="54" spans="1:22" ht="15.75" thickBot="1">
      <c r="A54" s="159"/>
      <c r="B54" s="159"/>
      <c r="C54" s="160" t="s">
        <v>78</v>
      </c>
      <c r="D54" s="161"/>
      <c r="E54" s="162"/>
      <c r="F54" s="161"/>
      <c r="G54" s="161"/>
      <c r="H54" s="161"/>
      <c r="I54" s="160" t="s">
        <v>79</v>
      </c>
      <c r="J54" s="160"/>
      <c r="K54" s="162"/>
      <c r="L54" s="161"/>
      <c r="M54" s="163"/>
      <c r="N54" s="105"/>
      <c r="O54" s="70"/>
      <c r="P54" s="39"/>
      <c r="Q54" s="39"/>
      <c r="R54" s="44"/>
      <c r="S54" s="44"/>
      <c r="T54" s="44"/>
      <c r="U54" s="44"/>
      <c r="V54" s="44"/>
    </row>
    <row r="55" spans="1:22" ht="15">
      <c r="A55" s="164"/>
      <c r="B55" s="164"/>
      <c r="C55" s="33"/>
      <c r="D55" s="164"/>
      <c r="E55" s="164"/>
      <c r="F55" s="164"/>
      <c r="G55" s="164"/>
      <c r="H55" s="164"/>
      <c r="I55" s="164"/>
      <c r="J55" s="164"/>
      <c r="K55" s="164"/>
      <c r="L55" s="164"/>
      <c r="M55" s="105"/>
      <c r="N55" s="147"/>
      <c r="O55" s="70"/>
      <c r="P55" s="39"/>
      <c r="Q55" s="39"/>
      <c r="R55" s="44"/>
      <c r="S55" s="44"/>
      <c r="T55" s="44"/>
      <c r="U55" s="44"/>
      <c r="V55" s="44"/>
    </row>
    <row r="56" spans="1:22" ht="15">
      <c r="A56" s="41" t="s">
        <v>80</v>
      </c>
      <c r="B56" s="41"/>
      <c r="C56" s="33"/>
      <c r="D56" s="41"/>
      <c r="E56" s="41"/>
      <c r="F56" s="41"/>
      <c r="G56" s="164" t="s">
        <v>81</v>
      </c>
      <c r="H56" s="41"/>
      <c r="I56" s="39"/>
      <c r="J56" s="39"/>
      <c r="K56" s="164"/>
      <c r="L56" s="164"/>
      <c r="M56" s="147"/>
      <c r="N56" s="147"/>
      <c r="O56" s="70"/>
      <c r="P56" s="39"/>
      <c r="Q56" s="39"/>
      <c r="R56" s="44"/>
      <c r="S56" s="44"/>
      <c r="T56" s="44"/>
      <c r="U56" s="44"/>
      <c r="V56" s="44"/>
    </row>
    <row r="57" spans="1:22" ht="15">
      <c r="A57" s="70"/>
      <c r="B57" s="70"/>
      <c r="C57" s="33"/>
      <c r="D57" s="70"/>
      <c r="E57" s="70"/>
      <c r="F57" s="70"/>
      <c r="G57" s="70"/>
      <c r="H57" s="70"/>
      <c r="I57" s="70"/>
      <c r="J57" s="70"/>
      <c r="K57" s="70"/>
      <c r="L57" s="70"/>
      <c r="M57" s="147"/>
      <c r="N57" s="147"/>
      <c r="O57" s="70"/>
      <c r="P57" s="39"/>
      <c r="Q57" s="39"/>
      <c r="R57" s="44"/>
      <c r="S57" s="44"/>
      <c r="T57" s="44"/>
      <c r="U57" s="44"/>
      <c r="V57" s="44"/>
    </row>
    <row r="58" spans="1:22" ht="15">
      <c r="A58" s="70"/>
      <c r="B58" s="70"/>
      <c r="C58" s="33"/>
      <c r="D58" s="70"/>
      <c r="E58" s="70"/>
      <c r="F58" s="70"/>
      <c r="G58" s="70"/>
      <c r="H58" s="70"/>
      <c r="I58" s="70"/>
      <c r="J58" s="70"/>
      <c r="K58" s="70"/>
      <c r="L58" s="70"/>
      <c r="M58" s="147"/>
      <c r="N58" s="165"/>
      <c r="O58" s="70"/>
      <c r="P58" s="70"/>
      <c r="Q58" s="70"/>
      <c r="R58" s="158"/>
      <c r="S58" s="158"/>
      <c r="T58" s="158"/>
      <c r="U58" s="158"/>
      <c r="V58" s="158"/>
    </row>
    <row r="59" spans="1:22" ht="15">
      <c r="A59" s="70"/>
      <c r="B59" s="70"/>
      <c r="C59" s="33"/>
      <c r="D59" s="70"/>
      <c r="E59" s="70"/>
      <c r="I59" s="70"/>
      <c r="J59" s="70"/>
      <c r="K59" s="70"/>
      <c r="L59" s="70"/>
      <c r="M59" s="165"/>
      <c r="N59" s="165"/>
      <c r="O59" s="70"/>
      <c r="P59" s="70"/>
      <c r="Q59" s="70"/>
      <c r="R59" s="158"/>
      <c r="S59" s="158"/>
      <c r="T59" s="158"/>
      <c r="U59" s="158"/>
      <c r="V59" s="158"/>
    </row>
  </sheetData>
  <sheetProtection password="CBC3" sheet="1"/>
  <mergeCells count="26">
    <mergeCell ref="I13:M13"/>
    <mergeCell ref="A14:M14"/>
    <mergeCell ref="D19:G19"/>
    <mergeCell ref="A23:E23"/>
    <mergeCell ref="B53:E53"/>
    <mergeCell ref="A45:G45"/>
    <mergeCell ref="A46:G46"/>
    <mergeCell ref="A50:M50"/>
    <mergeCell ref="A51:B51"/>
    <mergeCell ref="D51:E51"/>
    <mergeCell ref="A44:G44"/>
    <mergeCell ref="B8:E8"/>
    <mergeCell ref="I8:M8"/>
    <mergeCell ref="B9:E9"/>
    <mergeCell ref="B10:E10"/>
    <mergeCell ref="B11:E11"/>
    <mergeCell ref="I11:M11"/>
    <mergeCell ref="B13:G13"/>
    <mergeCell ref="B12:E12"/>
    <mergeCell ref="I12:M12"/>
    <mergeCell ref="A1:M1"/>
    <mergeCell ref="A2:M2"/>
    <mergeCell ref="B6:E6"/>
    <mergeCell ref="I6:M6"/>
    <mergeCell ref="B7:E7"/>
    <mergeCell ref="I7:M7"/>
  </mergeCells>
  <conditionalFormatting sqref="O37:Q40">
    <cfRule type="cellIs" priority="1" dxfId="0" operator="equal" stopIfTrue="1">
      <formula>""</formula>
    </cfRule>
  </conditionalFormatting>
  <printOptions horizontalCentered="1"/>
  <pageMargins left="0.7500000000000001" right="0.5531496062992126" top="0.5862992125984253" bottom="0.5862992125984253" header="0.5" footer="0.5"/>
  <pageSetup fitToHeight="1" fitToWidth="1" orientation="portrait" paperSize="9" scale="83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Marzi</dc:creator>
  <cp:keywords/>
  <dc:description/>
  <cp:lastModifiedBy>Marco Marzi</cp:lastModifiedBy>
  <cp:lastPrinted>2014-12-12T12:40:51Z</cp:lastPrinted>
  <dcterms:created xsi:type="dcterms:W3CDTF">2014-08-24T00:02:41Z</dcterms:created>
  <dcterms:modified xsi:type="dcterms:W3CDTF">2016-06-14T05:04:33Z</dcterms:modified>
  <cp:category/>
  <cp:version/>
  <cp:contentType/>
  <cp:contentStatus/>
</cp:coreProperties>
</file>